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86" yWindow="405" windowWidth="12120" windowHeight="8835" tabRatio="805" activeTab="4"/>
  </bookViews>
  <sheets>
    <sheet name="PnL" sheetId="1" r:id="rId1"/>
    <sheet name="B.Sheet" sheetId="2" r:id="rId2"/>
    <sheet name="cash flow" sheetId="3" r:id="rId3"/>
    <sheet name="changes in equity" sheetId="4" r:id="rId4"/>
    <sheet name="Part A2" sheetId="5" r:id="rId5"/>
  </sheets>
  <definedNames>
    <definedName name="_xlnm.Print_Area" localSheetId="1">'B.Sheet'!$A$1:$F$62</definedName>
    <definedName name="_xlnm.Print_Area" localSheetId="2">'cash flow'!$A$1:$D$52</definedName>
    <definedName name="_xlnm.Print_Area" localSheetId="3">'changes in equity'!$A$1:$K$27</definedName>
  </definedNames>
  <calcPr fullCalcOnLoad="1"/>
</workbook>
</file>

<file path=xl/sharedStrings.xml><?xml version="1.0" encoding="utf-8"?>
<sst xmlns="http://schemas.openxmlformats.org/spreadsheetml/2006/main" count="217" uniqueCount="129">
  <si>
    <t>EASTERN PACIFIC INDUSTRIAL CORPORATION BERHAD</t>
  </si>
  <si>
    <t>Company no: 66667-K</t>
  </si>
  <si>
    <t>(Incorporated in Malaysia)</t>
  </si>
  <si>
    <t xml:space="preserve">           INDIVIDUAL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</si>
  <si>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</si>
  <si>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</si>
  <si>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</si>
  <si>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</si>
  <si>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</si>
  <si>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</si>
  <si>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</si>
  <si>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 '000</t>
  </si>
  <si>
    <t>Revenue</t>
  </si>
  <si>
    <t>Other operating income</t>
  </si>
  <si>
    <t>Profit from operations</t>
  </si>
  <si>
    <t>Tax</t>
  </si>
  <si>
    <t>Minority expenses</t>
  </si>
  <si>
    <t>Net profit for the year</t>
  </si>
  <si>
    <t>Net profit for the period</t>
  </si>
  <si>
    <t>Earnings per share (sen)</t>
  </si>
  <si>
    <t>- basic</t>
  </si>
  <si>
    <t>- diluted</t>
  </si>
  <si>
    <t>Dividends per share (sen)</t>
  </si>
  <si>
    <t>AS AT END OF</t>
  </si>
  <si>
    <t>AS AT PRECEDING</t>
  </si>
  <si>
    <t>FINANCIAL</t>
  </si>
  <si>
    <t>YEAR END</t>
  </si>
  <si>
    <t>RM' 000</t>
  </si>
  <si>
    <t>Property, plant and equipment</t>
  </si>
  <si>
    <t>Long term investments</t>
  </si>
  <si>
    <t>Intangible assets</t>
  </si>
  <si>
    <t>Other long term assets</t>
  </si>
  <si>
    <t>Current assets</t>
  </si>
  <si>
    <t xml:space="preserve">         </t>
  </si>
  <si>
    <t>Inventories</t>
  </si>
  <si>
    <t>Current liabilities</t>
  </si>
  <si>
    <t>Provision for taxation</t>
  </si>
  <si>
    <t xml:space="preserve">Net current assets </t>
  </si>
  <si>
    <t>Total</t>
  </si>
  <si>
    <t>Shareholders' funds</t>
  </si>
  <si>
    <t>Share capital</t>
  </si>
  <si>
    <t>Reserves</t>
  </si>
  <si>
    <t>Minority interests</t>
  </si>
  <si>
    <t>Other long term liabilities</t>
  </si>
  <si>
    <t>Deferred taxation</t>
  </si>
  <si>
    <t xml:space="preserve"> </t>
  </si>
  <si>
    <t>Net tangible assets per share ( RM )</t>
  </si>
  <si>
    <t xml:space="preserve">        CUMULATIVE QUARTER</t>
  </si>
  <si>
    <t xml:space="preserve">Share </t>
  </si>
  <si>
    <t xml:space="preserve">Retained </t>
  </si>
  <si>
    <t>premium</t>
  </si>
  <si>
    <t>reserve</t>
  </si>
  <si>
    <t>earnings</t>
  </si>
  <si>
    <t xml:space="preserve">(The Condensed Consolidated Statements of Changes in Equity should be read in conjunction with the Annual Financial Report </t>
  </si>
  <si>
    <t>CONDENSED CONSOLIDATED STATEMENT OF CHANGES IN EQUITY</t>
  </si>
  <si>
    <t>CONDENSED CONSOLIDATED CASH FLOW STATEMENTS</t>
  </si>
  <si>
    <t xml:space="preserve">(The Condensed Consolidated Income Statements should be read in conjunction with the Annual Financial Report </t>
  </si>
  <si>
    <t>PART A2: SUMMARY OF KEY FINANCIAL INFORMATION</t>
  </si>
  <si>
    <t>Net tangible assets per share (RM)</t>
  </si>
  <si>
    <t>Gross interest expenses</t>
  </si>
  <si>
    <t>Share Capital</t>
  </si>
  <si>
    <t>Profit after tax</t>
  </si>
  <si>
    <t>Net profit before tax</t>
  </si>
  <si>
    <t xml:space="preserve">Cash &amp; cash equivalents: </t>
  </si>
  <si>
    <t>Changes in cash &amp; cash equivalents</t>
  </si>
  <si>
    <t>Operating Activities</t>
  </si>
  <si>
    <t>Investing Activities</t>
  </si>
  <si>
    <t>Changes in working capital</t>
  </si>
  <si>
    <t>Net change in current assets</t>
  </si>
  <si>
    <t>Net change in current liabilities</t>
  </si>
  <si>
    <t>Net cash flows from operating activities</t>
  </si>
  <si>
    <t>Cash from operation</t>
  </si>
  <si>
    <t>Tax paid</t>
  </si>
  <si>
    <t>Adjustments for non cash flow:</t>
  </si>
  <si>
    <t>Retirement benefits paid</t>
  </si>
  <si>
    <t>depreciaitom</t>
  </si>
  <si>
    <t>profit from disposal</t>
  </si>
  <si>
    <t>doubtful debts</t>
  </si>
  <si>
    <t>diminution</t>
  </si>
  <si>
    <t xml:space="preserve">Gross interest income </t>
  </si>
  <si>
    <t>Tax recoverable</t>
  </si>
  <si>
    <t>Cash and cash equivalents</t>
  </si>
  <si>
    <t>31/12/2002</t>
  </si>
  <si>
    <t>- at start of year</t>
  </si>
  <si>
    <t>- at end of year</t>
  </si>
  <si>
    <t>Net cash flows used in investing activities</t>
  </si>
  <si>
    <t>Trade and other payables</t>
  </si>
  <si>
    <t>Trade and other receivables</t>
  </si>
  <si>
    <t xml:space="preserve">(The Condensed Consolidated Balance Sheets should be read in conjunction with the Annual Financial </t>
  </si>
  <si>
    <t>PART A3: ADDITIONAL INFORMATION</t>
  </si>
  <si>
    <t>and approved by the Board of Directors.</t>
  </si>
  <si>
    <t xml:space="preserve">The Unaudited Condensed Consolidated Income Statements presented below have been reviewed </t>
  </si>
  <si>
    <t>The Unaudited Condensed Consolidated Balance Sheets presented below have been reviewed</t>
  </si>
  <si>
    <t>CONDENSED CONSOLIDATED BALANCE SHEETS</t>
  </si>
  <si>
    <t xml:space="preserve">The Unaudited Condensed Consolidated Statement of Changes in Equity presented below have been reviewed and approved </t>
  </si>
  <si>
    <t>by the Board of Directors.</t>
  </si>
  <si>
    <t>At 1 January 2003</t>
  </si>
  <si>
    <t>Malaysian Accounting Standards Board, MASB 26 "Interim Financial Reporting"</t>
  </si>
  <si>
    <t>(Audited)</t>
  </si>
  <si>
    <t xml:space="preserve">The Unaudited Condensed Cash Flow Statement presented below have been reviewed and approved </t>
  </si>
  <si>
    <t xml:space="preserve">(The Condensed Consolidated Cash Flow Statements should be read in conjunction with the Annual </t>
  </si>
  <si>
    <t>Financial Report for the year ended 31 December 2002)</t>
  </si>
  <si>
    <t>for the year ended 31 December 2002)</t>
  </si>
  <si>
    <t>Report for the year ended 31 December 2002)</t>
  </si>
  <si>
    <t>Addition property, plant &amp; equipment</t>
  </si>
  <si>
    <t>Provision for retirement benefits</t>
  </si>
  <si>
    <t>Operating expenses</t>
  </si>
  <si>
    <t>CONDENSED CONSOLIDATED INCOME STATEMENTS</t>
  </si>
  <si>
    <t>FOR THE PERIOD ENDED 30 JUNE 2003</t>
  </si>
  <si>
    <t>FOR THE FINANCIAL PERIOD ENDED 30 JUNE 2003</t>
  </si>
  <si>
    <t>30/6/2003</t>
  </si>
  <si>
    <t>30/6/2002</t>
  </si>
  <si>
    <t>30/06/2003</t>
  </si>
  <si>
    <t>30/06/2002</t>
  </si>
  <si>
    <t>At 30 June 2003</t>
  </si>
  <si>
    <t>Note: There are no comparative figures as this is the first year application of interim financial report prepared</t>
  </si>
  <si>
    <t xml:space="preserve"> in accordance with Malaysian Accounting Standards Board, MASB 26 "Interim Financial Reporting"</t>
  </si>
  <si>
    <t xml:space="preserve">Note: There are no comparative figures as this is the first year application of interim financial report prepared  in accordance with </t>
  </si>
  <si>
    <t>Revaluation</t>
  </si>
  <si>
    <t>Non Current assets</t>
  </si>
  <si>
    <t>Dividend</t>
  </si>
  <si>
    <t>Movement during the period:</t>
  </si>
  <si>
    <t>Proceed prom disposal of property, plant &amp; equipment</t>
  </si>
  <si>
    <t>Non-cash and non operating items</t>
  </si>
  <si>
    <t>Non operating item receipt</t>
  </si>
  <si>
    <t>Profit before tax</t>
  </si>
  <si>
    <t>Profit after tax and minority interest</t>
  </si>
  <si>
    <t>Basic earnings per share (sen)</t>
  </si>
  <si>
    <t>AS AT 30 JUNE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</si>
</sst>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* #,##0.0_);_(* \(#,##0.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15" applyNumberFormat="1" applyFon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 quotePrefix="1">
      <alignment horizontal="center"/>
    </xf>
    <xf numFmtId="41" fontId="0" fillId="0" borderId="0" xfId="15" applyNumberFormat="1" applyAlignment="1">
      <alignment/>
    </xf>
    <xf numFmtId="41" fontId="0" fillId="0" borderId="2" xfId="15" applyNumberFormat="1" applyBorder="1" applyAlignment="1">
      <alignment/>
    </xf>
    <xf numFmtId="41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5" fontId="2" fillId="0" borderId="0" xfId="0" applyNumberFormat="1" applyFont="1" applyAlignment="1" quotePrefix="1">
      <alignment/>
    </xf>
    <xf numFmtId="43" fontId="0" fillId="0" borderId="0" xfId="15" applyAlignment="1">
      <alignment/>
    </xf>
    <xf numFmtId="41" fontId="0" fillId="0" borderId="1" xfId="15" applyNumberFormat="1" applyBorder="1" applyAlignment="1">
      <alignment/>
    </xf>
    <xf numFmtId="0" fontId="0" fillId="0" borderId="0" xfId="0" applyAlignment="1" quotePrefix="1">
      <alignment horizontal="left" indent="1"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41" fontId="0" fillId="0" borderId="0" xfId="15" applyNumberFormat="1" applyFill="1" applyAlignment="1">
      <alignment/>
    </xf>
    <xf numFmtId="41" fontId="0" fillId="0" borderId="0" xfId="0" applyNumberFormat="1" applyFont="1" applyAlignment="1">
      <alignment horizontal="center"/>
    </xf>
    <xf numFmtId="41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indent="1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41" fontId="0" fillId="0" borderId="0" xfId="0" applyNumberFormat="1" applyFill="1" applyAlignment="1">
      <alignment/>
    </xf>
    <xf numFmtId="41" fontId="0" fillId="0" borderId="0" xfId="15" applyNumberFormat="1" applyFont="1" applyFill="1" applyAlignment="1">
      <alignment/>
    </xf>
    <xf numFmtId="41" fontId="0" fillId="0" borderId="1" xfId="15" applyNumberFormat="1" applyFont="1" applyFill="1" applyBorder="1" applyAlignment="1">
      <alignment/>
    </xf>
    <xf numFmtId="41" fontId="0" fillId="0" borderId="3" xfId="15" applyNumberFormat="1" applyFont="1" applyFill="1" applyBorder="1" applyAlignment="1">
      <alignment/>
    </xf>
    <xf numFmtId="41" fontId="0" fillId="0" borderId="0" xfId="15" applyNumberFormat="1" applyFont="1" applyAlignment="1">
      <alignment/>
    </xf>
    <xf numFmtId="41" fontId="0" fillId="0" borderId="3" xfId="15" applyNumberFormat="1" applyFont="1" applyBorder="1" applyAlignment="1">
      <alignment/>
    </xf>
    <xf numFmtId="41" fontId="0" fillId="0" borderId="2" xfId="15" applyNumberFormat="1" applyFont="1" applyBorder="1" applyAlignment="1">
      <alignment/>
    </xf>
    <xf numFmtId="41" fontId="0" fillId="0" borderId="0" xfId="0" applyNumberFormat="1" applyFont="1" applyBorder="1" applyAlignment="1">
      <alignment horizontal="center"/>
    </xf>
    <xf numFmtId="15" fontId="0" fillId="0" borderId="0" xfId="0" applyNumberFormat="1" applyFont="1" applyAlignment="1">
      <alignment/>
    </xf>
    <xf numFmtId="15" fontId="0" fillId="0" borderId="0" xfId="0" applyNumberFormat="1" applyFont="1" applyAlignment="1">
      <alignment horizontal="left" indent="3"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164" fontId="3" fillId="0" borderId="0" xfId="15" applyNumberFormat="1" applyFont="1" applyAlignment="1">
      <alignment/>
    </xf>
    <xf numFmtId="164" fontId="3" fillId="0" borderId="1" xfId="15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1" fontId="4" fillId="0" borderId="0" xfId="15" applyNumberFormat="1" applyFont="1" applyAlignment="1">
      <alignment/>
    </xf>
    <xf numFmtId="0" fontId="4" fillId="0" borderId="0" xfId="0" applyFont="1" applyAlignment="1">
      <alignment/>
    </xf>
    <xf numFmtId="41" fontId="0" fillId="0" borderId="0" xfId="0" applyNumberFormat="1" applyFont="1" applyFill="1" applyAlignment="1">
      <alignment horizontal="center"/>
    </xf>
    <xf numFmtId="41" fontId="0" fillId="0" borderId="0" xfId="15" applyNumberFormat="1" applyFont="1" applyFill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1" xfId="15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15" applyFont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B94">
      <selection activeCell="B19" sqref="B19"/>
    </sheetView>
  </sheetViews>
  <sheetFormatPr defaultColWidth="9.140625" defaultRowHeight="12.75"/>
  <cols>
    <col min="1" max="1" width="4.7109375" style="0" customWidth="1"/>
    <col min="2" max="2" width="40.00390625" style="0" customWidth="1"/>
    <col min="3" max="3" width="13.28125" style="19" customWidth="1"/>
    <col min="4" max="4" width="17.57421875" style="19" bestFit="1" customWidth="1"/>
    <col min="5" max="5" width="13.140625" style="0" customWidth="1"/>
    <col min="6" max="6" width="17.57421875" style="19" bestFit="1" customWidth="1"/>
  </cols>
  <sheetData>
    <row r="1" ht="15.75">
      <c r="A1" s="1" t="s">
        <v>0</v>
      </c>
    </row>
    <row r="2" ht="12.75">
      <c r="A2" s="2" t="s">
        <v>1</v>
      </c>
    </row>
    <row r="3" ht="12.75">
      <c r="A3" t="s">
        <v>2</v>
      </c>
    </row>
    <row r="6" ht="15.75">
      <c r="A6" s="1" t="s">
        <v>107</v>
      </c>
    </row>
    <row r="7" ht="15.75">
      <c r="A7" s="1" t="s">
        <v>108</v>
      </c>
    </row>
    <row r="8" ht="12.75">
      <c r="A8" s="19" t="s">
        <v>91</v>
      </c>
    </row>
    <row r="9" ht="12.75">
      <c r="A9" s="19" t="s">
        <v>90</v>
      </c>
    </row>
    <row r="10" ht="12.75">
      <c r="C10" s="4"/>
    </row>
    <row r="11" spans="3:6" ht="12.75">
      <c r="C11" s="14" t="s">
        <v>3</v>
      </c>
      <c r="D11" s="13"/>
      <c r="E11" s="14" t="s">
        <v>47</v>
      </c>
      <c r="F11" s="13"/>
    </row>
    <row r="12" spans="3:6" ht="12.75">
      <c r="C12" s="13" t="s">
        <v>4</v>
      </c>
      <c r="D12" s="13" t="s">
        <v>5</v>
      </c>
      <c r="E12" s="13" t="s">
        <v>4</v>
      </c>
      <c r="F12" s="13" t="s">
        <v>5</v>
      </c>
    </row>
    <row r="13" spans="3:6" ht="12.75">
      <c r="C13" s="13" t="s">
        <v>6</v>
      </c>
      <c r="D13" s="28" t="s">
        <v>7</v>
      </c>
      <c r="E13" s="28" t="s">
        <v>6</v>
      </c>
      <c r="F13" s="28" t="s">
        <v>7</v>
      </c>
    </row>
    <row r="14" spans="3:6" ht="12.75">
      <c r="C14" s="13" t="s">
        <v>8</v>
      </c>
      <c r="D14" s="28" t="s">
        <v>8</v>
      </c>
      <c r="E14" s="28" t="s">
        <v>9</v>
      </c>
      <c r="F14" s="28" t="s">
        <v>10</v>
      </c>
    </row>
    <row r="15" spans="3:6" ht="12.75">
      <c r="C15" s="15" t="s">
        <v>112</v>
      </c>
      <c r="D15" s="15" t="s">
        <v>113</v>
      </c>
      <c r="E15" s="15" t="s">
        <v>112</v>
      </c>
      <c r="F15" s="15" t="s">
        <v>113</v>
      </c>
    </row>
    <row r="16" spans="3:6" ht="12.75">
      <c r="C16" s="13" t="s">
        <v>11</v>
      </c>
      <c r="D16" s="28" t="s">
        <v>11</v>
      </c>
      <c r="E16" s="28" t="s">
        <v>11</v>
      </c>
      <c r="F16" s="28" t="s">
        <v>11</v>
      </c>
    </row>
    <row r="17" spans="4:6" ht="12.75">
      <c r="D17" s="33"/>
      <c r="E17" s="26"/>
      <c r="F17" s="33"/>
    </row>
    <row r="19" spans="2:6" ht="12.75">
      <c r="B19" t="s">
        <v>12</v>
      </c>
      <c r="C19" s="41">
        <v>15152</v>
      </c>
      <c r="D19" s="41">
        <v>14543</v>
      </c>
      <c r="E19" s="16">
        <f>15330+C19</f>
        <v>30482</v>
      </c>
      <c r="F19" s="41">
        <v>29597</v>
      </c>
    </row>
    <row r="20" spans="2:6" ht="12.75">
      <c r="B20" t="s">
        <v>106</v>
      </c>
      <c r="C20" s="63">
        <v>-9060</v>
      </c>
      <c r="D20" s="63">
        <f>6546-D19-D21</f>
        <v>-9003</v>
      </c>
      <c r="E20" s="18">
        <f>-8724+C20+1</f>
        <v>-17783</v>
      </c>
      <c r="F20" s="63">
        <f>12669-F19-F21</f>
        <v>-18687</v>
      </c>
    </row>
    <row r="21" spans="2:6" ht="12.75">
      <c r="B21" t="s">
        <v>13</v>
      </c>
      <c r="C21" s="64">
        <v>843</v>
      </c>
      <c r="D21" s="64">
        <f>169+837</f>
        <v>1006</v>
      </c>
      <c r="E21" s="22">
        <f>773+C21</f>
        <v>1616</v>
      </c>
      <c r="F21" s="64">
        <f>260+1499</f>
        <v>1759</v>
      </c>
    </row>
    <row r="22" spans="3:6" ht="12.75">
      <c r="C22" s="41"/>
      <c r="D22" s="41"/>
      <c r="E22" s="16"/>
      <c r="F22" s="41"/>
    </row>
    <row r="23" spans="2:6" ht="12.75">
      <c r="B23" t="s">
        <v>14</v>
      </c>
      <c r="C23" s="41">
        <f>SUM(C19:C21)</f>
        <v>6935</v>
      </c>
      <c r="D23" s="41">
        <f>SUM(D19:D22)</f>
        <v>6546</v>
      </c>
      <c r="E23" s="16">
        <f>SUM(E19:E22)</f>
        <v>14315</v>
      </c>
      <c r="F23" s="41">
        <f>SUM(F19:F22)</f>
        <v>12669</v>
      </c>
    </row>
    <row r="24" spans="2:6" ht="12.75">
      <c r="B24" t="s">
        <v>15</v>
      </c>
      <c r="C24" s="64">
        <v>-2250</v>
      </c>
      <c r="D24" s="64">
        <v>-2502</v>
      </c>
      <c r="E24" s="22">
        <f>-2243+C24</f>
        <v>-4493</v>
      </c>
      <c r="F24" s="64">
        <v>-4189</v>
      </c>
    </row>
    <row r="25" spans="2:6" ht="12.75">
      <c r="B25" s="11"/>
      <c r="C25" s="41"/>
      <c r="D25" s="41"/>
      <c r="E25" s="16"/>
      <c r="F25" s="41"/>
    </row>
    <row r="26" spans="2:6" ht="12.75">
      <c r="B26" t="s">
        <v>61</v>
      </c>
      <c r="C26" s="41">
        <f>SUM(C23:C25)</f>
        <v>4685</v>
      </c>
      <c r="D26" s="41">
        <f>SUM(D23:D24)</f>
        <v>4044</v>
      </c>
      <c r="E26" s="16">
        <f>SUM(E23:E24)</f>
        <v>9822</v>
      </c>
      <c r="F26" s="41">
        <f>SUM(F23:F24)</f>
        <v>8480</v>
      </c>
    </row>
    <row r="27" spans="2:6" ht="12.75">
      <c r="B27" t="s">
        <v>16</v>
      </c>
      <c r="C27" s="41">
        <v>-48</v>
      </c>
      <c r="D27" s="41">
        <v>-59</v>
      </c>
      <c r="E27" s="16">
        <v>-95</v>
      </c>
      <c r="F27" s="41">
        <v>-81</v>
      </c>
    </row>
    <row r="28" spans="3:6" ht="12.75">
      <c r="C28" s="41"/>
      <c r="D28" s="41"/>
      <c r="E28" s="16"/>
      <c r="F28" s="41"/>
    </row>
    <row r="29" spans="2:6" ht="13.5" thickBot="1">
      <c r="B29" t="s">
        <v>18</v>
      </c>
      <c r="C29" s="43">
        <f>SUM(C26:C27)</f>
        <v>4637</v>
      </c>
      <c r="D29" s="43">
        <f>SUM(D26:D27)</f>
        <v>3985</v>
      </c>
      <c r="E29" s="17">
        <f>SUM(E26:E27)</f>
        <v>9727</v>
      </c>
      <c r="F29" s="43">
        <f>SUM(F26:F27)</f>
        <v>8399</v>
      </c>
    </row>
    <row r="30" ht="13.5" thickTop="1">
      <c r="C30" s="68"/>
    </row>
    <row r="31" spans="2:5" ht="12.75">
      <c r="B31" s="11"/>
      <c r="E31" s="11"/>
    </row>
    <row r="32" ht="12.75">
      <c r="B32" t="s">
        <v>19</v>
      </c>
    </row>
    <row r="33" spans="2:6" ht="12.75">
      <c r="B33" s="23" t="s">
        <v>20</v>
      </c>
      <c r="C33" s="65">
        <f>(C29/80650)*100</f>
        <v>5.749535027898326</v>
      </c>
      <c r="D33" s="65">
        <f>(D29/80650)*100</f>
        <v>4.941103533787973</v>
      </c>
      <c r="E33" s="11">
        <f>(E29/80650)*100</f>
        <v>12.060756354618723</v>
      </c>
      <c r="F33" s="65">
        <f>(F29/80650)*100</f>
        <v>10.414135151890887</v>
      </c>
    </row>
    <row r="34" spans="2:6" ht="12.75">
      <c r="B34" s="23" t="s">
        <v>21</v>
      </c>
      <c r="C34" s="65">
        <f>C33</f>
        <v>5.749535027898326</v>
      </c>
      <c r="D34" s="65">
        <f>D33</f>
        <v>4.941103533787973</v>
      </c>
      <c r="E34" s="11">
        <f>E33</f>
        <v>12.060756354618723</v>
      </c>
      <c r="F34" s="65">
        <f>F33</f>
        <v>10.414135151890887</v>
      </c>
    </row>
    <row r="36" ht="12.75">
      <c r="B36" t="s">
        <v>22</v>
      </c>
    </row>
    <row r="37" spans="2:6" ht="12.75">
      <c r="B37" s="23" t="s">
        <v>20</v>
      </c>
      <c r="C37" s="66">
        <v>0</v>
      </c>
      <c r="D37" s="66">
        <v>0</v>
      </c>
      <c r="E37" s="21">
        <v>0</v>
      </c>
      <c r="F37" s="66">
        <v>0</v>
      </c>
    </row>
    <row r="38" spans="2:6" ht="12.75">
      <c r="B38" s="23" t="s">
        <v>21</v>
      </c>
      <c r="C38" s="66">
        <v>0</v>
      </c>
      <c r="D38" s="66">
        <v>0</v>
      </c>
      <c r="E38" s="21">
        <v>0</v>
      </c>
      <c r="F38" s="66">
        <v>0</v>
      </c>
    </row>
    <row r="40" ht="12.75">
      <c r="A40" t="s">
        <v>56</v>
      </c>
    </row>
    <row r="41" ht="12.75">
      <c r="A41" t="s">
        <v>102</v>
      </c>
    </row>
  </sheetData>
  <printOptions/>
  <pageMargins left="0.28" right="0.2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selection activeCell="A8" sqref="A8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40.140625" style="0" customWidth="1"/>
    <col min="4" max="4" width="14.28125" style="0" bestFit="1" customWidth="1"/>
    <col min="5" max="5" width="2.7109375" style="0" customWidth="1"/>
    <col min="6" max="6" width="18.28125" style="0" bestFit="1" customWidth="1"/>
    <col min="8" max="8" width="10.140625" style="0" bestFit="1" customWidth="1"/>
  </cols>
  <sheetData>
    <row r="1" ht="15.75">
      <c r="A1" s="1" t="s">
        <v>0</v>
      </c>
    </row>
    <row r="2" ht="12.75">
      <c r="A2" s="2" t="s">
        <v>1</v>
      </c>
    </row>
    <row r="3" ht="12.75">
      <c r="A3" t="s">
        <v>2</v>
      </c>
    </row>
    <row r="6" ht="15.75">
      <c r="A6" s="1" t="s">
        <v>93</v>
      </c>
    </row>
    <row r="7" ht="15.75">
      <c r="A7" s="1" t="s">
        <v>128</v>
      </c>
    </row>
    <row r="8" ht="12.75">
      <c r="A8" s="19" t="s">
        <v>92</v>
      </c>
    </row>
    <row r="9" ht="12.75">
      <c r="A9" s="19" t="s">
        <v>90</v>
      </c>
    </row>
    <row r="10" ht="12.75">
      <c r="A10" s="19"/>
    </row>
    <row r="11" ht="12.75">
      <c r="F11" s="13" t="s">
        <v>98</v>
      </c>
    </row>
    <row r="12" spans="2:6" ht="12.75">
      <c r="B12" s="2"/>
      <c r="D12" s="13" t="s">
        <v>23</v>
      </c>
      <c r="E12" s="13"/>
      <c r="F12" s="28" t="s">
        <v>24</v>
      </c>
    </row>
    <row r="13" spans="4:6" ht="12.75">
      <c r="D13" s="13" t="s">
        <v>4</v>
      </c>
      <c r="E13" s="13"/>
      <c r="F13" s="28" t="s">
        <v>25</v>
      </c>
    </row>
    <row r="14" spans="4:6" ht="12.75">
      <c r="D14" s="13" t="s">
        <v>8</v>
      </c>
      <c r="E14" s="13"/>
      <c r="F14" s="28" t="s">
        <v>26</v>
      </c>
    </row>
    <row r="15" spans="4:6" ht="12.75">
      <c r="D15" s="15" t="s">
        <v>110</v>
      </c>
      <c r="E15" s="15"/>
      <c r="F15" s="29" t="s">
        <v>82</v>
      </c>
    </row>
    <row r="16" spans="4:6" ht="12.75">
      <c r="D16" s="15"/>
      <c r="E16" s="15"/>
      <c r="F16" s="35"/>
    </row>
    <row r="17" spans="4:6" ht="12.75">
      <c r="D17" s="13" t="s">
        <v>27</v>
      </c>
      <c r="E17" s="13"/>
      <c r="F17" s="13" t="s">
        <v>27</v>
      </c>
    </row>
    <row r="18" spans="2:6" ht="12.75">
      <c r="B18" t="s">
        <v>119</v>
      </c>
      <c r="F18" s="47"/>
    </row>
    <row r="19" spans="1:8" ht="12.75">
      <c r="A19" s="4"/>
      <c r="B19" t="s">
        <v>28</v>
      </c>
      <c r="D19" s="5">
        <v>152319</v>
      </c>
      <c r="E19" s="5"/>
      <c r="F19" s="49">
        <v>146434</v>
      </c>
      <c r="H19" s="8"/>
    </row>
    <row r="20" spans="1:8" ht="12.75">
      <c r="A20" s="4"/>
      <c r="D20" s="6"/>
      <c r="E20" s="6"/>
      <c r="F20" s="49"/>
      <c r="H20" s="8"/>
    </row>
    <row r="21" spans="1:8" ht="12.75">
      <c r="A21" s="4"/>
      <c r="B21" t="s">
        <v>29</v>
      </c>
      <c r="D21" s="6">
        <v>373</v>
      </c>
      <c r="E21" s="6"/>
      <c r="F21" s="49">
        <v>368</v>
      </c>
      <c r="H21" s="8"/>
    </row>
    <row r="22" spans="1:8" ht="12.75">
      <c r="A22" s="4"/>
      <c r="D22" s="6"/>
      <c r="E22" s="6"/>
      <c r="F22" s="49"/>
      <c r="H22" s="8"/>
    </row>
    <row r="23" spans="1:8" ht="12.75" hidden="1">
      <c r="A23" s="4"/>
      <c r="D23" s="6"/>
      <c r="E23" s="6"/>
      <c r="F23" s="49"/>
      <c r="H23" s="8"/>
    </row>
    <row r="24" spans="1:8" ht="12.75" hidden="1">
      <c r="A24" s="4"/>
      <c r="B24" t="s">
        <v>30</v>
      </c>
      <c r="D24" s="6">
        <v>0</v>
      </c>
      <c r="E24" s="6"/>
      <c r="F24" s="49">
        <v>0</v>
      </c>
      <c r="H24" s="8"/>
    </row>
    <row r="25" spans="1:8" ht="12.75" hidden="1">
      <c r="A25" s="4"/>
      <c r="D25" s="6"/>
      <c r="E25" s="6"/>
      <c r="F25" s="49"/>
      <c r="H25" s="8"/>
    </row>
    <row r="26" spans="1:8" ht="12.75" hidden="1">
      <c r="A26" s="4"/>
      <c r="B26" t="s">
        <v>31</v>
      </c>
      <c r="D26" s="6">
        <v>0</v>
      </c>
      <c r="E26" s="6"/>
      <c r="F26" s="49">
        <v>0</v>
      </c>
      <c r="H26" s="8"/>
    </row>
    <row r="27" spans="1:8" ht="12.75">
      <c r="A27" s="4"/>
      <c r="B27" t="s">
        <v>32</v>
      </c>
      <c r="D27" s="6"/>
      <c r="E27" s="6"/>
      <c r="F27" s="49"/>
      <c r="H27" s="8"/>
    </row>
    <row r="28" spans="1:8" ht="12.75">
      <c r="A28" s="4"/>
      <c r="B28" t="s">
        <v>33</v>
      </c>
      <c r="C28" t="s">
        <v>34</v>
      </c>
      <c r="D28" s="6">
        <v>1301</v>
      </c>
      <c r="E28" s="6"/>
      <c r="F28" s="49">
        <v>1204</v>
      </c>
      <c r="H28" s="8"/>
    </row>
    <row r="29" spans="1:8" ht="12.75">
      <c r="A29" s="4"/>
      <c r="C29" t="s">
        <v>87</v>
      </c>
      <c r="D29" s="6">
        <f>27321</f>
        <v>27321</v>
      </c>
      <c r="E29" s="6"/>
      <c r="F29" s="49">
        <f>24604</f>
        <v>24604</v>
      </c>
      <c r="H29" s="8"/>
    </row>
    <row r="30" spans="1:8" ht="12.75">
      <c r="A30" s="4"/>
      <c r="C30" t="s">
        <v>80</v>
      </c>
      <c r="D30" s="6">
        <v>4586</v>
      </c>
      <c r="E30" s="6"/>
      <c r="F30" s="49">
        <v>4598</v>
      </c>
      <c r="H30" s="8"/>
    </row>
    <row r="31" spans="1:8" ht="12.75">
      <c r="A31" s="4"/>
      <c r="C31" t="s">
        <v>81</v>
      </c>
      <c r="D31" s="9">
        <v>97058</v>
      </c>
      <c r="E31" s="7"/>
      <c r="F31" s="50">
        <v>96811</v>
      </c>
      <c r="H31" s="8"/>
    </row>
    <row r="32" spans="1:8" ht="12.75">
      <c r="A32" s="4"/>
      <c r="D32" s="6">
        <f>SUM(D28:D31)</f>
        <v>130266</v>
      </c>
      <c r="E32" s="6"/>
      <c r="F32" s="49">
        <f>SUM(F28:F31)</f>
        <v>127217</v>
      </c>
      <c r="H32" s="8"/>
    </row>
    <row r="33" spans="1:8" ht="12.75">
      <c r="A33" s="4"/>
      <c r="B33" t="s">
        <v>35</v>
      </c>
      <c r="D33" s="6"/>
      <c r="E33" s="6"/>
      <c r="F33" s="49"/>
      <c r="H33" s="8"/>
    </row>
    <row r="34" spans="1:8" ht="12.75">
      <c r="A34" s="4"/>
      <c r="C34" t="s">
        <v>86</v>
      </c>
      <c r="D34" s="6">
        <v>9539</v>
      </c>
      <c r="E34" s="6"/>
      <c r="F34" s="49">
        <v>6454</v>
      </c>
      <c r="H34" s="8"/>
    </row>
    <row r="35" spans="1:8" ht="12.75">
      <c r="A35" s="4"/>
      <c r="C35" t="s">
        <v>36</v>
      </c>
      <c r="D35" s="9">
        <v>679</v>
      </c>
      <c r="E35" s="6"/>
      <c r="F35" s="50">
        <v>626</v>
      </c>
      <c r="H35" s="8"/>
    </row>
    <row r="36" spans="1:8" ht="12.75">
      <c r="A36" s="4"/>
      <c r="D36" s="8">
        <f>SUM(D34:D35)</f>
        <v>10218</v>
      </c>
      <c r="E36" s="8"/>
      <c r="F36" s="51">
        <f>SUM(F34:F35)</f>
        <v>7080</v>
      </c>
      <c r="H36" s="8"/>
    </row>
    <row r="37" spans="1:8" ht="12.75">
      <c r="A37" s="4"/>
      <c r="D37" s="6"/>
      <c r="E37" s="6"/>
      <c r="F37" s="51"/>
      <c r="H37" s="8"/>
    </row>
    <row r="38" spans="1:8" ht="12.75">
      <c r="A38" s="4"/>
      <c r="B38" t="s">
        <v>37</v>
      </c>
      <c r="D38" s="8">
        <f>D32-D36</f>
        <v>120048</v>
      </c>
      <c r="E38" s="8"/>
      <c r="F38" s="51">
        <f>F32-F36</f>
        <v>120137</v>
      </c>
      <c r="H38" s="8"/>
    </row>
    <row r="39" spans="1:8" ht="12.75">
      <c r="A39" s="4"/>
      <c r="D39" s="8"/>
      <c r="E39" s="8"/>
      <c r="F39" s="51"/>
      <c r="H39" s="8"/>
    </row>
    <row r="40" spans="1:8" ht="12.75">
      <c r="A40" s="4"/>
      <c r="D40" s="6"/>
      <c r="E40" s="6"/>
      <c r="F40" s="51"/>
      <c r="H40" s="8"/>
    </row>
    <row r="41" spans="1:8" ht="13.5" thickBot="1">
      <c r="A41" s="4"/>
      <c r="C41" t="s">
        <v>38</v>
      </c>
      <c r="D41" s="10">
        <f>D19+D21+D24+D38</f>
        <v>272740</v>
      </c>
      <c r="E41" s="10"/>
      <c r="F41" s="52">
        <f>F19+F21+F24+F38</f>
        <v>266939</v>
      </c>
      <c r="H41" s="8"/>
    </row>
    <row r="42" spans="1:8" ht="13.5" thickTop="1">
      <c r="A42" s="4"/>
      <c r="D42" s="6"/>
      <c r="E42" s="6"/>
      <c r="F42" s="53"/>
      <c r="H42" s="8"/>
    </row>
    <row r="43" spans="1:8" ht="12.75">
      <c r="A43" s="4"/>
      <c r="D43" s="6"/>
      <c r="E43" s="6"/>
      <c r="F43" s="51"/>
      <c r="H43" s="8"/>
    </row>
    <row r="44" spans="1:8" ht="12.75">
      <c r="A44" s="4"/>
      <c r="B44" t="s">
        <v>40</v>
      </c>
      <c r="D44" s="6">
        <v>80650</v>
      </c>
      <c r="E44" s="6"/>
      <c r="F44" s="51">
        <v>80650</v>
      </c>
      <c r="H44" s="8"/>
    </row>
    <row r="45" spans="1:8" ht="12.75">
      <c r="A45" s="4"/>
      <c r="B45" t="s">
        <v>41</v>
      </c>
      <c r="D45" s="9">
        <v>178631</v>
      </c>
      <c r="E45" s="6"/>
      <c r="F45" s="54">
        <v>172969</v>
      </c>
      <c r="H45" s="8"/>
    </row>
    <row r="46" spans="1:8" ht="12.75">
      <c r="A46" s="4"/>
      <c r="B46" t="s">
        <v>39</v>
      </c>
      <c r="D46" s="6">
        <f>SUM(D44:D45)</f>
        <v>259281</v>
      </c>
      <c r="E46" s="6"/>
      <c r="F46" s="51">
        <f>SUM(F44:F45)</f>
        <v>253619</v>
      </c>
      <c r="H46" s="8"/>
    </row>
    <row r="47" spans="1:8" ht="12.75">
      <c r="A47" s="4"/>
      <c r="D47" s="6"/>
      <c r="E47" s="6"/>
      <c r="F47" s="51"/>
      <c r="H47" s="8"/>
    </row>
    <row r="48" spans="1:8" ht="12.75">
      <c r="A48" s="4"/>
      <c r="B48" t="s">
        <v>42</v>
      </c>
      <c r="D48" s="6">
        <v>2010</v>
      </c>
      <c r="E48" s="6"/>
      <c r="F48" s="51">
        <v>1930</v>
      </c>
      <c r="H48" s="8"/>
    </row>
    <row r="49" spans="1:8" ht="12.75">
      <c r="A49" s="4"/>
      <c r="D49" s="6"/>
      <c r="E49" s="6"/>
      <c r="F49" s="51"/>
      <c r="H49" s="8"/>
    </row>
    <row r="50" spans="1:8" ht="12.75">
      <c r="A50" s="4"/>
      <c r="B50" t="s">
        <v>43</v>
      </c>
      <c r="D50" s="6">
        <v>3462</v>
      </c>
      <c r="E50" s="6"/>
      <c r="F50" s="55">
        <v>3238</v>
      </c>
      <c r="H50" s="8"/>
    </row>
    <row r="51" spans="1:8" ht="12.75">
      <c r="A51" s="4"/>
      <c r="D51" s="6"/>
      <c r="E51" s="6"/>
      <c r="F51" s="51"/>
      <c r="H51" s="8"/>
    </row>
    <row r="52" spans="1:8" ht="12.75">
      <c r="A52" s="4"/>
      <c r="B52" t="s">
        <v>44</v>
      </c>
      <c r="D52" s="6">
        <v>7987</v>
      </c>
      <c r="E52" s="6"/>
      <c r="F52" s="51">
        <v>8152</v>
      </c>
      <c r="H52" s="8"/>
    </row>
    <row r="53" spans="1:8" ht="12.75">
      <c r="A53" s="4"/>
      <c r="D53" s="6"/>
      <c r="E53" s="6"/>
      <c r="F53" s="51"/>
      <c r="H53" s="8"/>
    </row>
    <row r="54" spans="4:8" ht="12.75">
      <c r="D54" s="6"/>
      <c r="E54" s="6"/>
      <c r="F54" s="51"/>
      <c r="H54" s="8"/>
    </row>
    <row r="55" spans="1:8" ht="13.5" thickBot="1">
      <c r="A55" s="4"/>
      <c r="B55" t="s">
        <v>45</v>
      </c>
      <c r="C55" t="s">
        <v>38</v>
      </c>
      <c r="D55" s="10">
        <f>SUM(D46:D53)</f>
        <v>272740</v>
      </c>
      <c r="E55" s="10"/>
      <c r="F55" s="52">
        <f>SUM(F46:F53)</f>
        <v>266939</v>
      </c>
      <c r="H55" s="8"/>
    </row>
    <row r="56" spans="1:6" ht="13.5" thickTop="1">
      <c r="A56" s="4"/>
      <c r="D56" s="5"/>
      <c r="E56" s="6"/>
      <c r="F56" s="56"/>
    </row>
    <row r="57" spans="1:6" ht="12.75">
      <c r="A57" s="4"/>
      <c r="D57" s="5"/>
      <c r="E57" s="6"/>
      <c r="F57" s="56"/>
    </row>
    <row r="58" spans="2:6" ht="12.75">
      <c r="B58" t="s">
        <v>46</v>
      </c>
      <c r="D58" s="11">
        <f>D46/D44</f>
        <v>3.2148915065096095</v>
      </c>
      <c r="E58" s="11"/>
      <c r="F58" s="48">
        <f>(F46-F24)/F44</f>
        <v>3.1446869187848727</v>
      </c>
    </row>
    <row r="59" ht="12.75">
      <c r="F59" s="47"/>
    </row>
    <row r="60" ht="12.75">
      <c r="F60" s="47"/>
    </row>
    <row r="61" spans="1:6" ht="12.75">
      <c r="A61" t="s">
        <v>88</v>
      </c>
      <c r="D61" s="8"/>
      <c r="E61" s="8"/>
      <c r="F61" s="51"/>
    </row>
    <row r="62" spans="1:6" ht="12.75">
      <c r="A62" t="s">
        <v>103</v>
      </c>
      <c r="E62" s="12"/>
      <c r="F62" s="47"/>
    </row>
    <row r="63" spans="4:6" ht="12.75">
      <c r="D63" s="8"/>
      <c r="E63" s="8"/>
      <c r="F63" s="47"/>
    </row>
    <row r="64" ht="12.75">
      <c r="F64" s="47"/>
    </row>
    <row r="65" spans="4:6" ht="12.75">
      <c r="D65" s="12">
        <f>D55-D41</f>
        <v>0</v>
      </c>
      <c r="F65" s="55">
        <f>F55-F41</f>
        <v>0</v>
      </c>
    </row>
  </sheetData>
  <printOptions/>
  <pageMargins left="0.92" right="0.25" top="0.49" bottom="0.33" header="0.21" footer="0.38"/>
  <pageSetup fitToHeight="1" fitToWidth="1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9"/>
  <sheetViews>
    <sheetView workbookViewId="0" topLeftCell="B27">
      <selection activeCell="H52" sqref="H52"/>
    </sheetView>
  </sheetViews>
  <sheetFormatPr defaultColWidth="9.140625" defaultRowHeight="12.75"/>
  <cols>
    <col min="1" max="1" width="61.421875" style="0" customWidth="1"/>
    <col min="2" max="2" width="2.7109375" style="0" customWidth="1"/>
    <col min="3" max="3" width="14.140625" style="0" bestFit="1" customWidth="1"/>
    <col min="4" max="4" width="14.140625" style="60" bestFit="1" customWidth="1"/>
  </cols>
  <sheetData>
    <row r="1" spans="1:4" ht="15.75">
      <c r="A1" s="25" t="s">
        <v>0</v>
      </c>
      <c r="B1" s="25"/>
      <c r="C1" s="26"/>
      <c r="D1" s="57"/>
    </row>
    <row r="2" spans="1:4" ht="12.75">
      <c r="A2" s="27" t="s">
        <v>1</v>
      </c>
      <c r="B2" s="27"/>
      <c r="C2" s="26"/>
      <c r="D2" s="57" t="s">
        <v>45</v>
      </c>
    </row>
    <row r="3" spans="1:4" ht="12.75">
      <c r="A3" s="26" t="s">
        <v>2</v>
      </c>
      <c r="B3" s="26"/>
      <c r="C3" s="26"/>
      <c r="D3" s="57"/>
    </row>
    <row r="4" spans="1:4" ht="12.75">
      <c r="A4" s="26"/>
      <c r="B4" s="26"/>
      <c r="C4" s="26"/>
      <c r="D4" s="57"/>
    </row>
    <row r="5" spans="1:4" ht="15.75">
      <c r="A5" s="25" t="s">
        <v>55</v>
      </c>
      <c r="B5" s="25"/>
      <c r="C5" s="26"/>
      <c r="D5" s="57"/>
    </row>
    <row r="6" spans="1:4" ht="16.5" customHeight="1">
      <c r="A6" s="25" t="s">
        <v>108</v>
      </c>
      <c r="B6" s="25"/>
      <c r="C6" s="26"/>
      <c r="D6" s="57"/>
    </row>
    <row r="7" spans="1:4" ht="12.75" customHeight="1">
      <c r="A7" s="33" t="s">
        <v>99</v>
      </c>
      <c r="B7" s="25"/>
      <c r="C7" s="26"/>
      <c r="D7" s="57"/>
    </row>
    <row r="8" spans="1:4" ht="12.75" customHeight="1">
      <c r="A8" s="33" t="s">
        <v>95</v>
      </c>
      <c r="B8" s="25"/>
      <c r="C8" s="26"/>
      <c r="D8" s="57"/>
    </row>
    <row r="9" spans="1:4" ht="12.75" customHeight="1">
      <c r="A9" s="25"/>
      <c r="B9" s="25"/>
      <c r="C9" s="26"/>
      <c r="D9" s="57"/>
    </row>
    <row r="10" spans="1:4" ht="12.75">
      <c r="A10" s="26"/>
      <c r="B10" s="26"/>
      <c r="D10" s="28" t="s">
        <v>23</v>
      </c>
    </row>
    <row r="11" spans="1:4" ht="12.75">
      <c r="A11" s="26"/>
      <c r="B11" s="26"/>
      <c r="D11" s="28" t="s">
        <v>4</v>
      </c>
    </row>
    <row r="12" spans="1:4" ht="12.75">
      <c r="A12" s="26"/>
      <c r="B12" s="26"/>
      <c r="D12" s="28" t="s">
        <v>8</v>
      </c>
    </row>
    <row r="13" spans="1:4" ht="12.75">
      <c r="A13" s="26"/>
      <c r="B13" s="26"/>
      <c r="D13" s="29" t="s">
        <v>112</v>
      </c>
    </row>
    <row r="14" spans="1:4" ht="12.75">
      <c r="A14" s="26"/>
      <c r="B14" s="26"/>
      <c r="D14" s="28" t="s">
        <v>27</v>
      </c>
    </row>
    <row r="15" spans="1:4" ht="12.75">
      <c r="A15" s="26"/>
      <c r="B15" s="26"/>
      <c r="C15" s="28"/>
      <c r="D15" s="58"/>
    </row>
    <row r="16" spans="1:4" ht="12.75">
      <c r="A16" s="27" t="s">
        <v>65</v>
      </c>
      <c r="B16" s="27"/>
      <c r="C16" s="30"/>
      <c r="D16" s="38"/>
    </row>
    <row r="17" spans="1:4" ht="12.75">
      <c r="A17" s="26" t="s">
        <v>62</v>
      </c>
      <c r="B17" s="26"/>
      <c r="C17" s="38"/>
      <c r="D17" s="38">
        <f>9727+4493+95</f>
        <v>14315</v>
      </c>
    </row>
    <row r="18" spans="1:4" ht="12.75">
      <c r="A18" s="26" t="s">
        <v>73</v>
      </c>
      <c r="B18" s="26"/>
      <c r="C18" s="38"/>
      <c r="D18" s="38"/>
    </row>
    <row r="19" spans="1:4" ht="12.75">
      <c r="A19" s="26" t="s">
        <v>123</v>
      </c>
      <c r="B19" s="26"/>
      <c r="C19" s="38"/>
      <c r="D19" s="38">
        <f>2923-1316</f>
        <v>1607</v>
      </c>
    </row>
    <row r="20" spans="1:4" ht="12.75">
      <c r="A20" s="26" t="s">
        <v>15</v>
      </c>
      <c r="B20" s="26"/>
      <c r="C20" s="62"/>
      <c r="D20" s="38"/>
    </row>
    <row r="21" spans="1:4" ht="12.75">
      <c r="A21" s="26" t="s">
        <v>105</v>
      </c>
      <c r="B21" s="26"/>
      <c r="C21" s="62"/>
      <c r="D21" s="39">
        <v>332</v>
      </c>
    </row>
    <row r="22" spans="1:4" ht="12.75" hidden="1">
      <c r="A22" s="26" t="s">
        <v>75</v>
      </c>
      <c r="B22" s="26"/>
      <c r="C22" s="62"/>
      <c r="D22" s="38"/>
    </row>
    <row r="23" spans="1:4" ht="12.75" hidden="1">
      <c r="A23" s="26" t="s">
        <v>76</v>
      </c>
      <c r="B23" s="26"/>
      <c r="C23" s="62"/>
      <c r="D23" s="38"/>
    </row>
    <row r="24" spans="1:4" ht="12.75" hidden="1">
      <c r="A24" s="26" t="s">
        <v>74</v>
      </c>
      <c r="B24" s="26"/>
      <c r="C24" s="62"/>
      <c r="D24" s="38"/>
    </row>
    <row r="25" spans="1:4" ht="12.75" hidden="1">
      <c r="A25" s="26" t="s">
        <v>77</v>
      </c>
      <c r="B25" s="26"/>
      <c r="C25" s="62"/>
      <c r="D25" s="38"/>
    </row>
    <row r="26" spans="1:4" ht="12.75" hidden="1">
      <c r="A26" s="26" t="s">
        <v>78</v>
      </c>
      <c r="B26" s="26"/>
      <c r="C26" s="62"/>
      <c r="D26" s="38"/>
    </row>
    <row r="27" spans="1:4" ht="12.75">
      <c r="A27" s="26" t="s">
        <v>67</v>
      </c>
      <c r="B27" s="26"/>
      <c r="C27" s="62"/>
      <c r="D27" s="38">
        <f>SUM(D17:D21)</f>
        <v>16254</v>
      </c>
    </row>
    <row r="28" spans="1:4" ht="12.75">
      <c r="A28" s="26" t="s">
        <v>68</v>
      </c>
      <c r="B28" s="26"/>
      <c r="C28" s="62"/>
      <c r="D28" s="38">
        <v>-2819</v>
      </c>
    </row>
    <row r="29" spans="1:4" ht="12.75">
      <c r="A29" s="26" t="s">
        <v>69</v>
      </c>
      <c r="B29" s="26"/>
      <c r="C29" s="62"/>
      <c r="D29" s="39">
        <v>-995</v>
      </c>
    </row>
    <row r="30" spans="1:4" ht="12.75">
      <c r="A30" s="26" t="s">
        <v>71</v>
      </c>
      <c r="B30" s="26"/>
      <c r="C30" s="62"/>
      <c r="D30" s="38">
        <f>SUM(D27:D29)</f>
        <v>12440</v>
      </c>
    </row>
    <row r="31" spans="1:4" ht="12.75">
      <c r="A31" s="26" t="s">
        <v>72</v>
      </c>
      <c r="B31" s="26"/>
      <c r="C31" s="62"/>
      <c r="D31" s="38">
        <v>-4593</v>
      </c>
    </row>
    <row r="32" spans="1:4" ht="12.75">
      <c r="A32" s="26" t="s">
        <v>74</v>
      </c>
      <c r="B32" s="26"/>
      <c r="C32" s="62"/>
      <c r="D32" s="38">
        <v>-108</v>
      </c>
    </row>
    <row r="33" spans="1:4" ht="12.75">
      <c r="A33" s="26" t="s">
        <v>124</v>
      </c>
      <c r="B33" s="26"/>
      <c r="C33" s="62"/>
      <c r="D33" s="38">
        <v>1316</v>
      </c>
    </row>
    <row r="34" spans="1:4" ht="12.75">
      <c r="A34" s="26" t="s">
        <v>70</v>
      </c>
      <c r="B34" s="26"/>
      <c r="C34" s="62"/>
      <c r="D34" s="40">
        <f>SUM(D30:D33)</f>
        <v>9055</v>
      </c>
    </row>
    <row r="35" spans="1:4" ht="12.75">
      <c r="A35" s="26"/>
      <c r="B35" s="26"/>
      <c r="C35" s="62"/>
      <c r="D35" s="38"/>
    </row>
    <row r="36" spans="1:4" ht="12.75">
      <c r="A36" s="27" t="s">
        <v>66</v>
      </c>
      <c r="B36" s="27"/>
      <c r="C36" s="62"/>
      <c r="D36" s="38"/>
    </row>
    <row r="37" spans="1:4" ht="12.75">
      <c r="A37" s="26" t="s">
        <v>104</v>
      </c>
      <c r="B37" s="26"/>
      <c r="C37" s="62"/>
      <c r="D37" s="38">
        <v>-8829</v>
      </c>
    </row>
    <row r="38" spans="1:4" ht="12.75">
      <c r="A38" t="s">
        <v>122</v>
      </c>
      <c r="B38" s="23"/>
      <c r="C38" s="62"/>
      <c r="D38" s="41">
        <v>21</v>
      </c>
    </row>
    <row r="39" spans="1:4" ht="12.75">
      <c r="A39" s="24" t="s">
        <v>85</v>
      </c>
      <c r="B39" s="24"/>
      <c r="C39" s="62"/>
      <c r="D39" s="42">
        <f>SUM(D37:D38)</f>
        <v>-8808</v>
      </c>
    </row>
    <row r="40" spans="3:4" ht="12.75">
      <c r="C40" s="62"/>
      <c r="D40" s="41"/>
    </row>
    <row r="41" spans="1:4" ht="12.75">
      <c r="A41" t="s">
        <v>64</v>
      </c>
      <c r="C41" s="62"/>
      <c r="D41" s="41">
        <f>+D39+D34</f>
        <v>247</v>
      </c>
    </row>
    <row r="42" spans="1:4" ht="12.75">
      <c r="A42" t="s">
        <v>63</v>
      </c>
      <c r="C42" s="62"/>
      <c r="D42" s="41"/>
    </row>
    <row r="43" spans="1:4" ht="12.75">
      <c r="A43" s="23" t="s">
        <v>83</v>
      </c>
      <c r="B43" s="23"/>
      <c r="C43" s="62"/>
      <c r="D43" s="41">
        <f>+'B.Sheet'!F31</f>
        <v>96811</v>
      </c>
    </row>
    <row r="44" spans="1:4" ht="13.5" thickBot="1">
      <c r="A44" s="23" t="s">
        <v>84</v>
      </c>
      <c r="B44" s="23"/>
      <c r="C44" s="62"/>
      <c r="D44" s="43">
        <f>SUM(D41:D43)</f>
        <v>97058</v>
      </c>
    </row>
    <row r="45" spans="3:4" ht="13.5" thickTop="1">
      <c r="C45" s="62"/>
      <c r="D45" s="41"/>
    </row>
    <row r="46" spans="3:4" ht="12.75">
      <c r="C46" s="41"/>
      <c r="D46" s="59"/>
    </row>
    <row r="47" spans="1:4" ht="12.75">
      <c r="A47" s="45" t="s">
        <v>115</v>
      </c>
      <c r="C47" s="41"/>
      <c r="D47" s="59"/>
    </row>
    <row r="48" spans="1:4" ht="12.75">
      <c r="A48" s="46" t="s">
        <v>116</v>
      </c>
      <c r="C48" s="16"/>
      <c r="D48" s="59"/>
    </row>
    <row r="49" spans="1:4" ht="12.75">
      <c r="A49" s="46"/>
      <c r="C49" s="16"/>
      <c r="D49" s="59"/>
    </row>
    <row r="50" spans="1:4" ht="12.75">
      <c r="A50" s="46"/>
      <c r="C50" s="16"/>
      <c r="D50" s="59"/>
    </row>
    <row r="51" spans="1:4" ht="12.75">
      <c r="A51" t="s">
        <v>100</v>
      </c>
      <c r="C51" s="16"/>
      <c r="D51" s="59"/>
    </row>
    <row r="52" spans="1:4" ht="12.75">
      <c r="A52" t="s">
        <v>101</v>
      </c>
      <c r="C52" s="16"/>
      <c r="D52" s="59"/>
    </row>
    <row r="53" spans="3:4" ht="12.75">
      <c r="C53" s="16"/>
      <c r="D53" s="59"/>
    </row>
    <row r="54" spans="3:4" ht="12.75">
      <c r="C54" s="16"/>
      <c r="D54" s="59"/>
    </row>
    <row r="55" spans="3:4" ht="12.75">
      <c r="C55" s="16"/>
      <c r="D55" s="59"/>
    </row>
    <row r="56" spans="3:4" ht="12.75">
      <c r="C56" s="16"/>
      <c r="D56" s="59"/>
    </row>
    <row r="57" spans="3:4" ht="12.75">
      <c r="C57" s="16"/>
      <c r="D57" s="59"/>
    </row>
    <row r="58" spans="3:4" ht="12.75">
      <c r="C58" s="16"/>
      <c r="D58" s="59"/>
    </row>
    <row r="59" spans="3:4" ht="12.75">
      <c r="C59" s="16"/>
      <c r="D59" s="59"/>
    </row>
    <row r="60" spans="3:4" ht="12.75">
      <c r="C60" s="16"/>
      <c r="D60" s="59"/>
    </row>
    <row r="61" spans="3:4" ht="12.75">
      <c r="C61" s="16"/>
      <c r="D61" s="59"/>
    </row>
    <row r="62" spans="3:4" ht="12.75">
      <c r="C62" s="16"/>
      <c r="D62" s="59"/>
    </row>
    <row r="63" spans="3:4" ht="12.75">
      <c r="C63" s="16"/>
      <c r="D63" s="59"/>
    </row>
    <row r="64" spans="3:4" ht="12.75">
      <c r="C64" s="16"/>
      <c r="D64" s="59"/>
    </row>
    <row r="65" spans="3:4" ht="12.75">
      <c r="C65" s="16"/>
      <c r="D65" s="59"/>
    </row>
    <row r="66" spans="3:4" ht="12.75">
      <c r="C66" s="16"/>
      <c r="D66" s="59"/>
    </row>
    <row r="67" spans="3:4" ht="12.75">
      <c r="C67" s="16"/>
      <c r="D67" s="59"/>
    </row>
    <row r="68" spans="3:4" ht="12.75">
      <c r="C68" s="16"/>
      <c r="D68" s="59"/>
    </row>
    <row r="69" spans="3:4" ht="12.75">
      <c r="C69" s="16"/>
      <c r="D69" s="59"/>
    </row>
    <row r="70" spans="3:4" ht="12.75">
      <c r="C70" s="16"/>
      <c r="D70" s="59"/>
    </row>
    <row r="71" spans="3:4" ht="12.75">
      <c r="C71" s="16"/>
      <c r="D71" s="59"/>
    </row>
    <row r="72" spans="3:4" ht="12.75">
      <c r="C72" s="16"/>
      <c r="D72" s="59"/>
    </row>
    <row r="73" spans="3:4" ht="12.75">
      <c r="C73" s="16"/>
      <c r="D73" s="59"/>
    </row>
    <row r="74" spans="3:4" ht="12.75">
      <c r="C74" s="16"/>
      <c r="D74" s="59"/>
    </row>
    <row r="75" spans="3:4" ht="12.75">
      <c r="C75" s="16"/>
      <c r="D75" s="59"/>
    </row>
    <row r="76" spans="3:4" ht="12.75">
      <c r="C76" s="16"/>
      <c r="D76" s="59"/>
    </row>
    <row r="77" spans="3:4" ht="12.75">
      <c r="C77" s="16"/>
      <c r="D77" s="59"/>
    </row>
    <row r="78" spans="3:4" ht="12.75">
      <c r="C78" s="16"/>
      <c r="D78" s="59"/>
    </row>
    <row r="79" spans="3:4" ht="12.75">
      <c r="C79" s="16"/>
      <c r="D79" s="59"/>
    </row>
    <row r="80" spans="3:4" ht="12.75">
      <c r="C80" s="16"/>
      <c r="D80" s="59"/>
    </row>
    <row r="81" spans="3:4" ht="12.75">
      <c r="C81" s="16"/>
      <c r="D81" s="59"/>
    </row>
    <row r="82" spans="3:4" ht="12.75">
      <c r="C82" s="16"/>
      <c r="D82" s="59"/>
    </row>
    <row r="83" spans="3:4" ht="12.75">
      <c r="C83" s="16"/>
      <c r="D83" s="59"/>
    </row>
    <row r="84" spans="3:4" ht="12.75">
      <c r="C84" s="16"/>
      <c r="D84" s="59"/>
    </row>
    <row r="85" spans="3:4" ht="12.75">
      <c r="C85" s="16"/>
      <c r="D85" s="59"/>
    </row>
    <row r="86" spans="3:4" ht="12.75">
      <c r="C86" s="16"/>
      <c r="D86" s="59"/>
    </row>
    <row r="87" spans="3:4" ht="12.75">
      <c r="C87" s="16"/>
      <c r="D87" s="59"/>
    </row>
    <row r="88" spans="3:4" ht="12.75">
      <c r="C88" s="16"/>
      <c r="D88" s="59"/>
    </row>
    <row r="89" spans="3:4" ht="12.75">
      <c r="C89" s="16"/>
      <c r="D89" s="59"/>
    </row>
  </sheetData>
  <printOptions/>
  <pageMargins left="0.54" right="0.2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19" sqref="B19"/>
    </sheetView>
  </sheetViews>
  <sheetFormatPr defaultColWidth="9.140625" defaultRowHeight="12.75"/>
  <cols>
    <col min="1" max="1" width="29.28125" style="0" customWidth="1"/>
    <col min="2" max="2" width="2.57421875" style="0" customWidth="1"/>
    <col min="3" max="3" width="13.57421875" style="0" customWidth="1"/>
    <col min="4" max="4" width="2.7109375" style="0" customWidth="1"/>
    <col min="5" max="5" width="13.57421875" style="0" customWidth="1"/>
    <col min="6" max="6" width="2.7109375" style="0" customWidth="1"/>
    <col min="7" max="7" width="13.00390625" style="0" customWidth="1"/>
    <col min="8" max="8" width="2.7109375" style="0" customWidth="1"/>
    <col min="9" max="9" width="13.57421875" style="0" customWidth="1"/>
    <col min="10" max="10" width="2.7109375" style="0" customWidth="1"/>
    <col min="11" max="11" width="13.57421875" style="0" customWidth="1"/>
  </cols>
  <sheetData>
    <row r="1" ht="15.75">
      <c r="A1" s="1" t="s">
        <v>0</v>
      </c>
    </row>
    <row r="2" ht="12.75">
      <c r="A2" s="2" t="s">
        <v>1</v>
      </c>
    </row>
    <row r="3" ht="12.75">
      <c r="A3" t="s">
        <v>2</v>
      </c>
    </row>
    <row r="5" ht="15.75">
      <c r="A5" s="1" t="s">
        <v>54</v>
      </c>
    </row>
    <row r="6" ht="15.75">
      <c r="A6" s="1" t="s">
        <v>108</v>
      </c>
    </row>
    <row r="7" ht="12.75">
      <c r="A7" t="s">
        <v>94</v>
      </c>
    </row>
    <row r="8" ht="12.75">
      <c r="A8" t="s">
        <v>95</v>
      </c>
    </row>
    <row r="9" spans="2:11" ht="12.7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ht="12.75">
      <c r="B10" s="13"/>
      <c r="C10" s="13"/>
      <c r="D10" s="13"/>
      <c r="E10" s="13" t="s">
        <v>48</v>
      </c>
      <c r="F10" s="13"/>
      <c r="G10" s="13" t="s">
        <v>118</v>
      </c>
      <c r="H10" s="13"/>
      <c r="I10" s="13" t="s">
        <v>49</v>
      </c>
      <c r="J10" s="13"/>
      <c r="K10" s="13"/>
    </row>
    <row r="11" spans="2:11" ht="12.75">
      <c r="B11" s="13"/>
      <c r="C11" s="13" t="s">
        <v>60</v>
      </c>
      <c r="D11" s="13"/>
      <c r="E11" s="13" t="s">
        <v>50</v>
      </c>
      <c r="F11" s="13"/>
      <c r="G11" s="13" t="s">
        <v>51</v>
      </c>
      <c r="H11" s="13"/>
      <c r="I11" s="13" t="s">
        <v>52</v>
      </c>
      <c r="J11" s="13"/>
      <c r="K11" s="13" t="s">
        <v>38</v>
      </c>
    </row>
    <row r="12" spans="2:11" ht="12.75">
      <c r="B12" s="2"/>
      <c r="C12" s="13" t="s">
        <v>11</v>
      </c>
      <c r="D12" s="13"/>
      <c r="E12" s="13" t="str">
        <f>C12</f>
        <v>RM '000</v>
      </c>
      <c r="F12" s="13"/>
      <c r="G12" s="13" t="str">
        <f>E12</f>
        <v>RM '000</v>
      </c>
      <c r="H12" s="13"/>
      <c r="I12" s="13" t="s">
        <v>11</v>
      </c>
      <c r="J12" s="13"/>
      <c r="K12" s="13" t="s">
        <v>11</v>
      </c>
    </row>
    <row r="13" spans="2:11" ht="12.75">
      <c r="B13" s="2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27" t="s">
        <v>96</v>
      </c>
      <c r="B14" s="2"/>
      <c r="C14" s="31">
        <v>80650</v>
      </c>
      <c r="D14" s="31"/>
      <c r="E14" s="31">
        <v>159271</v>
      </c>
      <c r="F14" s="31"/>
      <c r="G14" s="31">
        <v>188</v>
      </c>
      <c r="H14" s="31"/>
      <c r="I14" s="61">
        <v>13510</v>
      </c>
      <c r="J14" s="31"/>
      <c r="K14" s="31">
        <f>SUM(C14:I14)</f>
        <v>253619</v>
      </c>
    </row>
    <row r="15" spans="1:11" ht="12.75">
      <c r="A15" s="27"/>
      <c r="B15" s="2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2.75">
      <c r="A16" s="27" t="s">
        <v>121</v>
      </c>
      <c r="B16" s="2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2.75">
      <c r="A17" s="34" t="s">
        <v>17</v>
      </c>
      <c r="B17" s="2"/>
      <c r="C17" s="31">
        <v>0</v>
      </c>
      <c r="D17" s="31"/>
      <c r="E17" s="31">
        <v>0</v>
      </c>
      <c r="F17" s="31"/>
      <c r="G17" s="31">
        <v>0</v>
      </c>
      <c r="H17" s="31"/>
      <c r="I17" s="31">
        <v>9727</v>
      </c>
      <c r="J17" s="31"/>
      <c r="K17" s="31">
        <f>SUM(C17:I17)</f>
        <v>9727</v>
      </c>
    </row>
    <row r="18" spans="1:11" ht="12.75">
      <c r="A18" s="34"/>
      <c r="B18" s="2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2.75">
      <c r="A19" s="34" t="s">
        <v>120</v>
      </c>
      <c r="B19" s="2"/>
      <c r="C19" s="31">
        <v>0</v>
      </c>
      <c r="D19" s="31"/>
      <c r="E19" s="31">
        <v>0</v>
      </c>
      <c r="F19" s="31"/>
      <c r="G19" s="31">
        <v>0</v>
      </c>
      <c r="H19" s="31"/>
      <c r="I19" s="31">
        <v>-4065</v>
      </c>
      <c r="J19" s="31"/>
      <c r="K19" s="31">
        <f>SUM(C19:I19)</f>
        <v>-4065</v>
      </c>
    </row>
    <row r="20" spans="1:11" ht="12.75">
      <c r="A20" s="26"/>
      <c r="B20" s="2"/>
      <c r="C20" s="31"/>
      <c r="D20" s="31"/>
      <c r="E20" s="31"/>
      <c r="F20" s="44"/>
      <c r="G20" s="31"/>
      <c r="H20" s="31"/>
      <c r="I20" s="31"/>
      <c r="J20" s="31"/>
      <c r="K20" s="31"/>
    </row>
    <row r="21" spans="1:11" ht="13.5" thickBot="1">
      <c r="A21" s="27" t="s">
        <v>114</v>
      </c>
      <c r="B21" s="2"/>
      <c r="C21" s="32">
        <f>SUM(C14:C17)</f>
        <v>80650</v>
      </c>
      <c r="D21" s="44"/>
      <c r="E21" s="32">
        <f>SUM(E14:E17)</f>
        <v>159271</v>
      </c>
      <c r="F21" s="44"/>
      <c r="G21" s="32">
        <f>SUM(G14:G17)</f>
        <v>188</v>
      </c>
      <c r="H21" s="31"/>
      <c r="I21" s="32">
        <f>SUM(I14:I20)</f>
        <v>19172</v>
      </c>
      <c r="J21" s="31"/>
      <c r="K21" s="32">
        <f>SUM(K14:K20)</f>
        <v>259281</v>
      </c>
    </row>
    <row r="22" spans="1:12" ht="13.5" thickTop="1">
      <c r="A22" s="2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2"/>
    </row>
    <row r="23" spans="1:11" ht="12.75">
      <c r="A23" s="45" t="s">
        <v>117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2.75">
      <c r="A24" s="46" t="s">
        <v>97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6" ht="12.75">
      <c r="A26" t="s">
        <v>53</v>
      </c>
    </row>
    <row r="27" ht="12.75">
      <c r="A27" t="s">
        <v>102</v>
      </c>
    </row>
  </sheetData>
  <printOptions/>
  <pageMargins left="0.99" right="0.28" top="0.47" bottom="0.36" header="0.5" footer="0.38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75" zoomScaleNormal="75" workbookViewId="0" topLeftCell="A19">
      <selection activeCell="D23" sqref="D23"/>
    </sheetView>
  </sheetViews>
  <sheetFormatPr defaultColWidth="9.140625" defaultRowHeight="12.75"/>
  <cols>
    <col min="1" max="1" width="5.8515625" style="0" customWidth="1"/>
    <col min="2" max="2" width="40.421875" style="0" customWidth="1"/>
    <col min="3" max="3" width="13.140625" style="0" customWidth="1"/>
    <col min="4" max="4" width="18.8515625" style="0" customWidth="1"/>
    <col min="5" max="5" width="14.8515625" style="0" customWidth="1"/>
    <col min="6" max="6" width="18.8515625" style="0" customWidth="1"/>
  </cols>
  <sheetData>
    <row r="1" ht="15.75">
      <c r="A1" s="1" t="s">
        <v>0</v>
      </c>
    </row>
    <row r="2" ht="12.75">
      <c r="A2" s="2" t="s">
        <v>1</v>
      </c>
    </row>
    <row r="3" ht="12.75">
      <c r="A3" t="s">
        <v>2</v>
      </c>
    </row>
    <row r="6" ht="15.75">
      <c r="A6" s="1" t="s">
        <v>57</v>
      </c>
    </row>
    <row r="7" ht="15.75">
      <c r="A7" s="1" t="s">
        <v>109</v>
      </c>
    </row>
    <row r="8" ht="12.75">
      <c r="C8" s="3"/>
    </row>
    <row r="9" spans="3:7" ht="12.75">
      <c r="C9" s="36" t="s">
        <v>3</v>
      </c>
      <c r="D9" s="28"/>
      <c r="E9" s="36" t="s">
        <v>47</v>
      </c>
      <c r="F9" s="28"/>
      <c r="G9" s="26"/>
    </row>
    <row r="10" spans="3:7" ht="12.75">
      <c r="C10" s="28" t="s">
        <v>4</v>
      </c>
      <c r="D10" s="28" t="s">
        <v>5</v>
      </c>
      <c r="E10" s="28" t="s">
        <v>4</v>
      </c>
      <c r="F10" s="28" t="s">
        <v>5</v>
      </c>
      <c r="G10" s="26"/>
    </row>
    <row r="11" spans="3:7" ht="12.75">
      <c r="C11" s="28" t="s">
        <v>6</v>
      </c>
      <c r="D11" s="28" t="s">
        <v>7</v>
      </c>
      <c r="E11" s="28" t="s">
        <v>6</v>
      </c>
      <c r="F11" s="28" t="s">
        <v>7</v>
      </c>
      <c r="G11" s="26"/>
    </row>
    <row r="12" spans="3:7" ht="12.75">
      <c r="C12" s="28" t="s">
        <v>8</v>
      </c>
      <c r="D12" s="28" t="s">
        <v>8</v>
      </c>
      <c r="E12" s="28" t="s">
        <v>9</v>
      </c>
      <c r="F12" s="28" t="s">
        <v>10</v>
      </c>
      <c r="G12" s="26"/>
    </row>
    <row r="13" spans="3:7" ht="12.75">
      <c r="C13" s="29" t="s">
        <v>110</v>
      </c>
      <c r="D13" s="29" t="s">
        <v>111</v>
      </c>
      <c r="E13" s="29" t="s">
        <v>110</v>
      </c>
      <c r="F13" s="29" t="s">
        <v>111</v>
      </c>
      <c r="G13" s="26"/>
    </row>
    <row r="14" spans="3:7" ht="12.75">
      <c r="C14" s="28" t="s">
        <v>11</v>
      </c>
      <c r="D14" s="28" t="s">
        <v>11</v>
      </c>
      <c r="E14" s="28" t="s">
        <v>11</v>
      </c>
      <c r="F14" s="28" t="s">
        <v>11</v>
      </c>
      <c r="G14" s="26"/>
    </row>
    <row r="15" spans="3:7" ht="12.75">
      <c r="C15" s="26"/>
      <c r="D15" s="26"/>
      <c r="E15" s="26"/>
      <c r="F15" s="26"/>
      <c r="G15" s="26"/>
    </row>
    <row r="16" spans="3:7" ht="12.75">
      <c r="C16" s="26"/>
      <c r="D16" s="33"/>
      <c r="E16" s="26"/>
      <c r="F16" s="33"/>
      <c r="G16" s="26"/>
    </row>
    <row r="17" spans="1:7" ht="12.75">
      <c r="A17">
        <v>1</v>
      </c>
      <c r="B17" t="s">
        <v>12</v>
      </c>
      <c r="C17" s="37">
        <f>PnL!C19</f>
        <v>15152</v>
      </c>
      <c r="D17" s="67">
        <f>PnL!D19</f>
        <v>14543</v>
      </c>
      <c r="E17" s="37">
        <f>PnL!E19</f>
        <v>30482</v>
      </c>
      <c r="F17" s="67">
        <f>PnL!F19</f>
        <v>29597</v>
      </c>
      <c r="G17" s="26"/>
    </row>
    <row r="18" spans="3:7" ht="12.75">
      <c r="C18" s="26"/>
      <c r="D18" s="33"/>
      <c r="E18" s="26"/>
      <c r="F18" s="33"/>
      <c r="G18" s="26"/>
    </row>
    <row r="19" spans="1:7" ht="12.75">
      <c r="A19">
        <v>2</v>
      </c>
      <c r="B19" t="s">
        <v>125</v>
      </c>
      <c r="C19" s="37">
        <f>PnL!C23</f>
        <v>6935</v>
      </c>
      <c r="D19" s="67">
        <f>PnL!D23</f>
        <v>6546</v>
      </c>
      <c r="E19" s="37">
        <f>PnL!E23</f>
        <v>14315</v>
      </c>
      <c r="F19" s="67">
        <f>PnL!F23</f>
        <v>12669</v>
      </c>
      <c r="G19" s="26"/>
    </row>
    <row r="20" spans="4:6" ht="12.75">
      <c r="D20" s="19"/>
      <c r="F20" s="19"/>
    </row>
    <row r="21" spans="1:6" ht="12.75">
      <c r="A21">
        <v>3</v>
      </c>
      <c r="B21" t="s">
        <v>126</v>
      </c>
      <c r="C21" s="70">
        <f>PnL!C29</f>
        <v>4637</v>
      </c>
      <c r="D21" s="68">
        <f>PnL!D29</f>
        <v>3985</v>
      </c>
      <c r="E21" s="12">
        <f>PnL!E29</f>
        <v>9727</v>
      </c>
      <c r="F21" s="68">
        <f>PnL!F29</f>
        <v>8399</v>
      </c>
    </row>
    <row r="22" spans="4:6" ht="12.75">
      <c r="D22" s="19"/>
      <c r="F22" s="19"/>
    </row>
    <row r="23" spans="1:6" ht="12.75">
      <c r="A23">
        <v>4</v>
      </c>
      <c r="B23" t="s">
        <v>18</v>
      </c>
      <c r="C23" s="70">
        <f>PnL!C29</f>
        <v>4637</v>
      </c>
      <c r="D23" s="68">
        <f>PnL!D29</f>
        <v>3985</v>
      </c>
      <c r="E23" s="12">
        <f>PnL!E29</f>
        <v>9727</v>
      </c>
      <c r="F23" s="68">
        <f>PnL!F29</f>
        <v>8399</v>
      </c>
    </row>
    <row r="24" spans="4:6" ht="12.75">
      <c r="D24" s="19"/>
      <c r="F24" s="19"/>
    </row>
    <row r="25" spans="1:6" ht="12.75">
      <c r="A25">
        <v>5</v>
      </c>
      <c r="B25" t="s">
        <v>127</v>
      </c>
      <c r="C25" s="69">
        <f>PnL!C34</f>
        <v>5.749535027898326</v>
      </c>
      <c r="D25" s="65">
        <f>PnL!D34</f>
        <v>4.941103533787973</v>
      </c>
      <c r="E25" s="11">
        <f>PnL!E34</f>
        <v>12.060756354618723</v>
      </c>
      <c r="F25" s="65">
        <f>PnL!F34</f>
        <v>10.414135151890887</v>
      </c>
    </row>
    <row r="26" spans="4:6" ht="12.75">
      <c r="D26" s="19"/>
      <c r="F26" s="19"/>
    </row>
    <row r="27" spans="1:6" ht="12.75">
      <c r="A27">
        <v>6</v>
      </c>
      <c r="B27" t="s">
        <v>22</v>
      </c>
      <c r="C27" s="11">
        <f>PnL!C38</f>
        <v>0</v>
      </c>
      <c r="D27" s="65">
        <f>PnL!D38</f>
        <v>0</v>
      </c>
      <c r="E27" s="11">
        <f>PnL!E38</f>
        <v>0</v>
      </c>
      <c r="F27" s="65">
        <f>PnL!F38</f>
        <v>0</v>
      </c>
    </row>
    <row r="28" spans="4:6" ht="12.75">
      <c r="D28" s="19"/>
      <c r="F28" s="19"/>
    </row>
    <row r="29" spans="1:6" ht="12.75">
      <c r="A29">
        <v>7</v>
      </c>
      <c r="B29" t="s">
        <v>58</v>
      </c>
      <c r="C29" s="21">
        <f>E29</f>
        <v>3.2148915065096095</v>
      </c>
      <c r="D29" s="66">
        <v>3.1</v>
      </c>
      <c r="E29" s="11">
        <f>'B.Sheet'!D58</f>
        <v>3.2148915065096095</v>
      </c>
      <c r="F29" s="65">
        <v>3.1</v>
      </c>
    </row>
    <row r="30" spans="3:6" ht="12.75">
      <c r="C30" s="21"/>
      <c r="D30" s="19"/>
      <c r="F30" s="47"/>
    </row>
    <row r="31" ht="12.75">
      <c r="F31" s="47"/>
    </row>
    <row r="33" ht="15.75">
      <c r="A33" s="1" t="s">
        <v>89</v>
      </c>
    </row>
    <row r="34" ht="15.75">
      <c r="A34" s="1"/>
    </row>
    <row r="35" spans="3:6" ht="12.75">
      <c r="C35" s="14" t="s">
        <v>3</v>
      </c>
      <c r="D35" s="13"/>
      <c r="E35" s="14" t="s">
        <v>47</v>
      </c>
      <c r="F35" s="13"/>
    </row>
    <row r="36" spans="3:7" ht="12.75">
      <c r="C36" s="13" t="s">
        <v>4</v>
      </c>
      <c r="D36" s="28" t="s">
        <v>5</v>
      </c>
      <c r="E36" s="28" t="s">
        <v>4</v>
      </c>
      <c r="F36" s="28" t="s">
        <v>5</v>
      </c>
      <c r="G36" s="26"/>
    </row>
    <row r="37" spans="3:7" ht="12.75">
      <c r="C37" s="13" t="s">
        <v>6</v>
      </c>
      <c r="D37" s="28" t="s">
        <v>7</v>
      </c>
      <c r="E37" s="28" t="s">
        <v>6</v>
      </c>
      <c r="F37" s="28" t="s">
        <v>7</v>
      </c>
      <c r="G37" s="26"/>
    </row>
    <row r="38" spans="3:7" ht="12.75">
      <c r="C38" s="13" t="s">
        <v>8</v>
      </c>
      <c r="D38" s="28" t="s">
        <v>8</v>
      </c>
      <c r="E38" s="28" t="s">
        <v>9</v>
      </c>
      <c r="F38" s="28" t="s">
        <v>10</v>
      </c>
      <c r="G38" s="26"/>
    </row>
    <row r="39" spans="3:7" ht="12.75">
      <c r="C39" s="15" t="str">
        <f>C13</f>
        <v>30/6/2003</v>
      </c>
      <c r="D39" s="29" t="str">
        <f>D13</f>
        <v>30/6/2002</v>
      </c>
      <c r="E39" s="29" t="str">
        <f>C39</f>
        <v>30/6/2003</v>
      </c>
      <c r="F39" s="29" t="str">
        <f>D39</f>
        <v>30/6/2002</v>
      </c>
      <c r="G39" s="26"/>
    </row>
    <row r="40" spans="3:7" ht="12.75">
      <c r="C40" s="13" t="s">
        <v>11</v>
      </c>
      <c r="D40" s="28" t="s">
        <v>11</v>
      </c>
      <c r="E40" s="28" t="s">
        <v>11</v>
      </c>
      <c r="F40" s="28" t="s">
        <v>11</v>
      </c>
      <c r="G40" s="26"/>
    </row>
    <row r="41" spans="4:7" ht="12.75">
      <c r="D41" s="26"/>
      <c r="E41" s="26"/>
      <c r="F41" s="26"/>
      <c r="G41" s="26"/>
    </row>
    <row r="42" spans="4:7" ht="12.75">
      <c r="D42" s="26"/>
      <c r="E42" s="26"/>
      <c r="F42" s="26"/>
      <c r="G42" s="26"/>
    </row>
    <row r="43" spans="1:6" ht="12.75">
      <c r="A43">
        <v>1</v>
      </c>
      <c r="B43" t="s">
        <v>14</v>
      </c>
      <c r="C43" s="12">
        <f>PnL!C23</f>
        <v>6935</v>
      </c>
      <c r="D43" s="12">
        <f>PnL!D23</f>
        <v>6546</v>
      </c>
      <c r="E43" s="12">
        <f>PnL!E23</f>
        <v>14315</v>
      </c>
      <c r="F43" s="12">
        <f>PnL!F23</f>
        <v>12669</v>
      </c>
    </row>
    <row r="45" spans="1:6" ht="12.75" hidden="1">
      <c r="A45">
        <v>2</v>
      </c>
      <c r="B45" t="s">
        <v>79</v>
      </c>
      <c r="C45" s="21">
        <v>0</v>
      </c>
      <c r="D45" s="21">
        <v>0</v>
      </c>
      <c r="E45" s="21">
        <v>0</v>
      </c>
      <c r="F45" s="21">
        <v>0</v>
      </c>
    </row>
    <row r="46" ht="12.75" hidden="1"/>
    <row r="47" spans="1:6" ht="12.75" hidden="1">
      <c r="A47">
        <v>3</v>
      </c>
      <c r="B47" t="s">
        <v>59</v>
      </c>
      <c r="C47" s="21">
        <v>0</v>
      </c>
      <c r="D47" s="21">
        <v>0</v>
      </c>
      <c r="E47" s="21">
        <v>0</v>
      </c>
      <c r="F47" s="21">
        <v>0</v>
      </c>
    </row>
    <row r="51" ht="12.75">
      <c r="A51" s="19"/>
    </row>
  </sheetData>
  <printOptions/>
  <pageMargins left="1.37" right="0.25" top="0.27" bottom="0.33" header="0.25" footer="0.3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Wan Zaleha Wan Abdullah</cp:lastModifiedBy>
  <cp:lastPrinted>2003-08-07T07:07:38Z</cp:lastPrinted>
  <dcterms:created xsi:type="dcterms:W3CDTF">2002-10-12T13:18:42Z</dcterms:created>
  <dcterms:modified xsi:type="dcterms:W3CDTF">2003-08-12T00:36:28Z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